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8472" windowHeight="71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C10"/>
  <c r="E10"/>
  <c r="B25"/>
  <c r="C25"/>
  <c r="B15"/>
  <c r="B60"/>
  <c r="C60"/>
  <c r="C61"/>
  <c r="B55"/>
  <c r="B50"/>
  <c r="E50"/>
  <c r="B45"/>
  <c r="B40"/>
  <c r="B35"/>
  <c r="B30"/>
  <c r="C32"/>
  <c r="E32"/>
  <c r="B20"/>
  <c r="C21"/>
  <c r="B5"/>
  <c r="D20"/>
  <c r="D15"/>
  <c r="E16"/>
  <c r="C5"/>
  <c r="E5"/>
  <c r="D55"/>
  <c r="D30"/>
  <c r="C15"/>
  <c r="E15"/>
  <c r="C35"/>
  <c r="C36"/>
  <c r="E36"/>
  <c r="C40"/>
  <c r="C41"/>
  <c r="D40"/>
  <c r="C45"/>
  <c r="C46"/>
  <c r="E46"/>
  <c r="D45"/>
  <c r="C50"/>
  <c r="C51"/>
  <c r="E51"/>
  <c r="C55"/>
  <c r="C56"/>
  <c r="E56"/>
  <c r="D50"/>
  <c r="D35"/>
  <c r="D25"/>
  <c r="D10"/>
  <c r="D5"/>
  <c r="D60"/>
  <c r="E55"/>
  <c r="E45"/>
  <c r="E35"/>
  <c r="E40"/>
  <c r="E41"/>
  <c r="E25"/>
  <c r="E60"/>
  <c r="E61"/>
  <c r="E26"/>
  <c r="C30"/>
  <c r="E30"/>
  <c r="C20"/>
  <c r="E20"/>
  <c r="E21"/>
  <c r="C31"/>
  <c r="E31"/>
</calcChain>
</file>

<file path=xl/sharedStrings.xml><?xml version="1.0" encoding="utf-8"?>
<sst xmlns="http://schemas.openxmlformats.org/spreadsheetml/2006/main" count="90" uniqueCount="23">
  <si>
    <t>BUILDING PERMIT FEE CALCULATOR</t>
  </si>
  <si>
    <t>Permit Fee</t>
  </si>
  <si>
    <t>$1.00 - $500.00</t>
  </si>
  <si>
    <t>Project Cost</t>
  </si>
  <si>
    <t>Plan Review Fee</t>
  </si>
  <si>
    <t>State Surcharge</t>
  </si>
  <si>
    <t>Total Fee</t>
  </si>
  <si>
    <t>$501.00 - $2,000.00</t>
  </si>
  <si>
    <t>$2,001.00 - $25,000.00</t>
  </si>
  <si>
    <t>$25,001.00 - $50,000.00</t>
  </si>
  <si>
    <t>$50,001.00 - $100,000.00</t>
  </si>
  <si>
    <t>$100,001.00 - $500,000.00</t>
  </si>
  <si>
    <t>$500,001.00 - $1,000,000.00</t>
  </si>
  <si>
    <t>$1,000,001.00 - $2,000,000.00</t>
  </si>
  <si>
    <t>$2,000,001.00 - $3,000,000.00</t>
  </si>
  <si>
    <t>$3,000,001.00 - $4,000,000.00</t>
  </si>
  <si>
    <t>$4,000,001.00 - $5,000,000.00</t>
  </si>
  <si>
    <t>$5,000,001.00 AND OVER</t>
  </si>
  <si>
    <t>State did plan review</t>
  </si>
  <si>
    <t>25% plan review fee:</t>
  </si>
  <si>
    <t>Similar plans 25% of permit fee</t>
  </si>
  <si>
    <t>No Plan Review Total</t>
  </si>
  <si>
    <t>Similar Plans 25% Plan Review Fee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</si>
</sst>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name val="Arial"/>
    </font>
    <font>
      <sz val="20"/>
      <name val="Arial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</font>
    <font>
      <b/>
      <u/>
      <sz val="10"/>
      <name val="Arial"/>
    </font>
    <font>
      <sz val="8"/>
      <name val="Arial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3" fillId="0" borderId="0" xfId="0" applyFont="1"/>
    <xf numFmtId="17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0" fillId="0" borderId="0" xfId="0" applyNumberFormat="1" applyBorder="1"/>
    <xf numFmtId="0" fontId="3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3" fillId="0" borderId="2" xfId="0" applyNumberFormat="1" applyFont="1" applyBorder="1"/>
    <xf numFmtId="0" fontId="4" fillId="0" borderId="0" xfId="0" applyFont="1" applyBorder="1"/>
    <xf numFmtId="0" fontId="5" fillId="0" borderId="3" xfId="0" applyFont="1" applyBorder="1"/>
    <xf numFmtId="164" fontId="3" fillId="0" borderId="4" xfId="0" applyNumberFormat="1" applyFont="1" applyBorder="1"/>
    <xf numFmtId="0" fontId="3" fillId="0" borderId="2" xfId="0" applyFont="1" applyBorder="1"/>
    <xf numFmtId="164" fontId="3" fillId="0" borderId="0" xfId="0" applyNumberFormat="1" applyFont="1" applyBorder="1"/>
    <xf numFmtId="164" fontId="9" fillId="0" borderId="5" xfId="0" applyNumberFormat="1" applyFont="1" applyBorder="1"/>
    <xf numFmtId="164" fontId="8" fillId="0" borderId="4" xfId="0" applyNumberFormat="1" applyFont="1" applyBorder="1"/>
    <xf numFmtId="164" fontId="9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15" workbookViewId="0">
      <selection activeCell="E30" sqref="E30"/>
    </sheetView>
  </sheetViews>
  <sheetFormatPr defaultRowHeight="13.2"/>
  <cols>
    <col min="1" max="1" width="18" style="21" customWidth="1"/>
    <col min="2" max="2" width="18.6640625" customWidth="1"/>
    <col min="3" max="3" width="18.5546875" customWidth="1"/>
    <col min="4" max="4" width="20" customWidth="1"/>
    <col min="5" max="5" width="22.6640625" style="3" customWidth="1"/>
  </cols>
  <sheetData>
    <row r="1" spans="1:9" ht="24.6">
      <c r="A1" s="20" t="s">
        <v>0</v>
      </c>
    </row>
    <row r="2" spans="1:9" ht="13.8" thickBot="1">
      <c r="E2" s="4">
        <v>38047</v>
      </c>
      <c r="I2" s="1"/>
    </row>
    <row r="3" spans="1:9" ht="17.399999999999999">
      <c r="A3" s="22" t="s">
        <v>2</v>
      </c>
      <c r="B3" s="8"/>
      <c r="C3" s="9"/>
      <c r="D3" s="10"/>
      <c r="E3" s="11"/>
    </row>
    <row r="4" spans="1:9" s="6" customFormat="1" ht="13.8" thickBot="1">
      <c r="A4" s="23" t="s">
        <v>3</v>
      </c>
      <c r="B4" s="12" t="s">
        <v>1</v>
      </c>
      <c r="C4" s="12" t="s">
        <v>4</v>
      </c>
      <c r="D4" s="12" t="s">
        <v>5</v>
      </c>
      <c r="E4" s="13" t="s">
        <v>6</v>
      </c>
    </row>
    <row r="5" spans="1:9" s="2" customFormat="1" ht="16.2" thickBot="1">
      <c r="A5" s="24">
        <v>500</v>
      </c>
      <c r="B5" s="17">
        <f>23.5</f>
        <v>23.5</v>
      </c>
      <c r="C5" s="17">
        <f>B5*0.65</f>
        <v>15.275</v>
      </c>
      <c r="D5" s="17">
        <f>A5*0.0005</f>
        <v>0.25</v>
      </c>
      <c r="E5" s="14">
        <f>B5+C5+D5</f>
        <v>39.024999999999999</v>
      </c>
    </row>
    <row r="6" spans="1:9" s="2" customFormat="1">
      <c r="A6" s="25"/>
      <c r="E6" s="5"/>
    </row>
    <row r="7" spans="1:9" ht="13.8" thickBot="1"/>
    <row r="8" spans="1:9" ht="17.399999999999999">
      <c r="A8" s="22" t="s">
        <v>7</v>
      </c>
      <c r="B8" s="10"/>
      <c r="C8" s="10"/>
      <c r="D8" s="10"/>
      <c r="E8" s="15"/>
    </row>
    <row r="9" spans="1:9" s="6" customFormat="1" ht="13.8" thickBot="1">
      <c r="A9" s="23" t="s">
        <v>3</v>
      </c>
      <c r="B9" s="12" t="s">
        <v>1</v>
      </c>
      <c r="C9" s="12" t="s">
        <v>4</v>
      </c>
      <c r="D9" s="12" t="s">
        <v>5</v>
      </c>
      <c r="E9" s="13" t="s">
        <v>6</v>
      </c>
    </row>
    <row r="10" spans="1:9" s="19" customFormat="1" ht="16.2" thickBot="1">
      <c r="A10" s="24">
        <v>800</v>
      </c>
      <c r="B10" s="17">
        <f>((A10-500)/100)*3.5+23.75</f>
        <v>34.25</v>
      </c>
      <c r="C10" s="17">
        <f>B10*0.65</f>
        <v>22.262499999999999</v>
      </c>
      <c r="D10" s="17">
        <f>A10*0.0005</f>
        <v>0.4</v>
      </c>
      <c r="E10" s="18">
        <f>B10+C10+D10</f>
        <v>56.912500000000001</v>
      </c>
    </row>
    <row r="11" spans="1:9" s="2" customFormat="1">
      <c r="A11" s="26"/>
      <c r="B11" s="7"/>
      <c r="C11" s="7"/>
      <c r="D11" s="7"/>
      <c r="E11" s="16"/>
    </row>
    <row r="12" spans="1:9" ht="13.8" thickBot="1"/>
    <row r="13" spans="1:9" ht="17.399999999999999">
      <c r="A13" s="22" t="s">
        <v>8</v>
      </c>
      <c r="B13" s="10"/>
      <c r="C13" s="10"/>
      <c r="D13" s="10"/>
      <c r="E13" s="15"/>
    </row>
    <row r="14" spans="1:9" s="6" customFormat="1" ht="13.8" thickBot="1">
      <c r="A14" s="23" t="s">
        <v>3</v>
      </c>
      <c r="B14" s="12" t="s">
        <v>1</v>
      </c>
      <c r="C14" s="12" t="s">
        <v>4</v>
      </c>
      <c r="D14" s="12" t="s">
        <v>5</v>
      </c>
      <c r="E14" s="13" t="s">
        <v>6</v>
      </c>
    </row>
    <row r="15" spans="1:9" s="19" customFormat="1" ht="16.2" thickBot="1">
      <c r="A15" s="24">
        <v>4000</v>
      </c>
      <c r="B15" s="17">
        <f>((A15-2000)/1000)*14.2+70</f>
        <v>98.4</v>
      </c>
      <c r="C15" s="17">
        <f>B15*0.65</f>
        <v>63.960000000000008</v>
      </c>
      <c r="D15" s="17">
        <f>A15*0.0005</f>
        <v>2</v>
      </c>
      <c r="E15" s="18">
        <f>B15+C15+D15</f>
        <v>164.36</v>
      </c>
    </row>
    <row r="16" spans="1:9" s="2" customFormat="1">
      <c r="A16" s="25" t="s">
        <v>21</v>
      </c>
      <c r="E16" s="5">
        <f>B15+D15</f>
        <v>100.4</v>
      </c>
    </row>
    <row r="17" spans="1:5" ht="13.8" thickBot="1"/>
    <row r="18" spans="1:5" ht="17.399999999999999">
      <c r="A18" s="22" t="s">
        <v>9</v>
      </c>
      <c r="B18" s="10"/>
      <c r="C18" s="10"/>
      <c r="D18" s="10"/>
      <c r="E18" s="15"/>
    </row>
    <row r="19" spans="1:5" s="6" customFormat="1" ht="13.8" thickBot="1">
      <c r="A19" s="23" t="s">
        <v>3</v>
      </c>
      <c r="B19" s="12" t="s">
        <v>1</v>
      </c>
      <c r="C19" s="12" t="s">
        <v>4</v>
      </c>
      <c r="D19" s="12" t="s">
        <v>5</v>
      </c>
      <c r="E19" s="13" t="s">
        <v>6</v>
      </c>
    </row>
    <row r="20" spans="1:5" s="19" customFormat="1" ht="16.2" thickBot="1">
      <c r="A20" s="24">
        <v>30000</v>
      </c>
      <c r="B20" s="17">
        <f>((A20-25000)/1000)*10.2+391.65</f>
        <v>442.65</v>
      </c>
      <c r="C20" s="17">
        <f>B20*0.65</f>
        <v>287.72249999999997</v>
      </c>
      <c r="D20" s="17">
        <f>A20*0.0005</f>
        <v>15</v>
      </c>
      <c r="E20" s="18">
        <f>B20+C20+D20</f>
        <v>745.37249999999995</v>
      </c>
    </row>
    <row r="21" spans="1:5" s="2" customFormat="1">
      <c r="A21" s="26" t="s">
        <v>22</v>
      </c>
      <c r="B21" s="7"/>
      <c r="C21" s="2">
        <f>B20*0.25</f>
        <v>110.66249999999999</v>
      </c>
      <c r="E21" s="5">
        <f>B20+C21+D20</f>
        <v>568.3125</v>
      </c>
    </row>
    <row r="22" spans="1:5" ht="13.8" thickBot="1">
      <c r="E22" s="5"/>
    </row>
    <row r="23" spans="1:5" ht="17.399999999999999">
      <c r="A23" s="22" t="s">
        <v>10</v>
      </c>
      <c r="B23" s="10"/>
      <c r="C23" s="10"/>
      <c r="D23" s="10"/>
      <c r="E23" s="15"/>
    </row>
    <row r="24" spans="1:5" s="6" customFormat="1">
      <c r="A24" s="23" t="s">
        <v>3</v>
      </c>
      <c r="B24" s="12" t="s">
        <v>1</v>
      </c>
      <c r="C24" s="12" t="s">
        <v>4</v>
      </c>
      <c r="D24" s="12" t="s">
        <v>5</v>
      </c>
      <c r="E24" s="13" t="s">
        <v>6</v>
      </c>
    </row>
    <row r="25" spans="1:5" s="19" customFormat="1" ht="15.6" thickBot="1">
      <c r="A25" s="27">
        <v>100000</v>
      </c>
      <c r="B25" s="17">
        <f>((A25-50000)/1000)*7.1+650.2</f>
        <v>1005.2</v>
      </c>
      <c r="C25" s="17">
        <f>B25*0.65</f>
        <v>653.38</v>
      </c>
      <c r="D25" s="17">
        <f>A25*0.0005</f>
        <v>50</v>
      </c>
      <c r="E25" s="16">
        <f>B25+C25+D25</f>
        <v>1708.58</v>
      </c>
    </row>
    <row r="26" spans="1:5" s="2" customFormat="1" ht="15.6" thickBot="1">
      <c r="A26" s="26"/>
      <c r="B26" s="7"/>
      <c r="C26" s="7"/>
      <c r="D26" s="17"/>
      <c r="E26" s="16">
        <f>B25+C25+D25</f>
        <v>1708.58</v>
      </c>
    </row>
    <row r="27" spans="1:5" ht="13.8" thickBot="1">
      <c r="A27" s="28"/>
    </row>
    <row r="28" spans="1:5" ht="17.399999999999999">
      <c r="A28" s="22" t="s">
        <v>11</v>
      </c>
      <c r="B28" s="10"/>
      <c r="C28" s="10"/>
      <c r="D28" s="10"/>
      <c r="E28" s="15"/>
    </row>
    <row r="29" spans="1:5" s="6" customFormat="1" ht="13.8" thickBot="1">
      <c r="A29" s="23" t="s">
        <v>3</v>
      </c>
      <c r="B29" s="12" t="s">
        <v>1</v>
      </c>
      <c r="C29" s="12" t="s">
        <v>4</v>
      </c>
      <c r="D29" s="12" t="s">
        <v>5</v>
      </c>
      <c r="E29" s="13" t="s">
        <v>6</v>
      </c>
    </row>
    <row r="30" spans="1:5" s="19" customFormat="1" ht="16.2" thickBot="1">
      <c r="A30" s="24">
        <v>135000</v>
      </c>
      <c r="B30" s="17">
        <f>((A30-100000)/1000)*5.66+1003.7</f>
        <v>1201.8</v>
      </c>
      <c r="C30" s="17">
        <f>B30*0.65</f>
        <v>781.17</v>
      </c>
      <c r="D30" s="17">
        <f>A30*0.0005</f>
        <v>67.5</v>
      </c>
      <c r="E30" s="18">
        <f>B30+C30+D30</f>
        <v>2050.4699999999998</v>
      </c>
    </row>
    <row r="31" spans="1:5">
      <c r="A31" s="21" t="s">
        <v>18</v>
      </c>
      <c r="B31" t="s">
        <v>19</v>
      </c>
      <c r="C31" s="2">
        <f>C30*0.25</f>
        <v>195.29249999999999</v>
      </c>
      <c r="E31" s="5">
        <f>B30+C31+D30</f>
        <v>1464.5925</v>
      </c>
    </row>
    <row r="32" spans="1:5" ht="13.8" thickBot="1">
      <c r="A32" s="21" t="s">
        <v>20</v>
      </c>
      <c r="C32" s="2">
        <f>B30*0.25</f>
        <v>300.45</v>
      </c>
      <c r="E32" s="5">
        <f>B30+C32+D30</f>
        <v>1569.75</v>
      </c>
    </row>
    <row r="33" spans="1:5" ht="17.399999999999999">
      <c r="A33" s="22" t="s">
        <v>12</v>
      </c>
      <c r="B33" s="10"/>
      <c r="C33" s="10"/>
      <c r="D33" s="10"/>
      <c r="E33" s="15"/>
    </row>
    <row r="34" spans="1:5" s="6" customFormat="1" ht="13.8" thickBot="1">
      <c r="A34" s="23" t="s">
        <v>3</v>
      </c>
      <c r="B34" s="12" t="s">
        <v>1</v>
      </c>
      <c r="C34" s="12" t="s">
        <v>4</v>
      </c>
      <c r="D34" s="12" t="s">
        <v>5</v>
      </c>
      <c r="E34" s="13" t="s">
        <v>6</v>
      </c>
    </row>
    <row r="35" spans="1:5" s="19" customFormat="1" ht="16.2" thickBot="1">
      <c r="A35" s="24">
        <v>630000</v>
      </c>
      <c r="B35" s="17">
        <f>((A35-500000)/1000)*4.8+3266.1</f>
        <v>3890.1</v>
      </c>
      <c r="C35" s="17">
        <f>B35*0.65</f>
        <v>2528.5650000000001</v>
      </c>
      <c r="D35" s="17">
        <f>A35*0.0005</f>
        <v>315</v>
      </c>
      <c r="E35" s="18">
        <f>B35+C35+D35</f>
        <v>6733.665</v>
      </c>
    </row>
    <row r="36" spans="1:5">
      <c r="A36" s="21" t="s">
        <v>18</v>
      </c>
      <c r="B36" t="s">
        <v>19</v>
      </c>
      <c r="C36" s="2">
        <f>C35*0.25</f>
        <v>632.14125000000001</v>
      </c>
      <c r="E36" s="5">
        <f>B35+C36+D35</f>
        <v>4837.24125</v>
      </c>
    </row>
    <row r="37" spans="1:5" ht="13.8" thickBot="1"/>
    <row r="38" spans="1:5" ht="17.399999999999999">
      <c r="A38" s="22" t="s">
        <v>13</v>
      </c>
      <c r="B38" s="10"/>
      <c r="C38" s="10"/>
      <c r="D38" s="10"/>
      <c r="E38" s="15"/>
    </row>
    <row r="39" spans="1:5" s="6" customFormat="1" ht="13.8" thickBot="1">
      <c r="A39" s="23" t="s">
        <v>3</v>
      </c>
      <c r="B39" s="12" t="s">
        <v>1</v>
      </c>
      <c r="C39" s="12" t="s">
        <v>4</v>
      </c>
      <c r="D39" s="12" t="s">
        <v>5</v>
      </c>
      <c r="E39" s="13" t="s">
        <v>6</v>
      </c>
    </row>
    <row r="40" spans="1:5" s="19" customFormat="1" ht="16.2" thickBot="1">
      <c r="A40" s="24">
        <v>1000000</v>
      </c>
      <c r="B40" s="17">
        <f>((A40-1000000)/1000)*3.18+5664.85</f>
        <v>5664.85</v>
      </c>
      <c r="C40" s="17">
        <f>B40*0.65</f>
        <v>3682.1525000000001</v>
      </c>
      <c r="D40" s="17">
        <f>((A40-1000000)*0.0004)+500</f>
        <v>500</v>
      </c>
      <c r="E40" s="18">
        <f>B40+C40+D40</f>
        <v>9847.0025000000005</v>
      </c>
    </row>
    <row r="41" spans="1:5">
      <c r="A41" s="21" t="s">
        <v>18</v>
      </c>
      <c r="B41" t="s">
        <v>19</v>
      </c>
      <c r="C41" s="2">
        <f>C40*0.25</f>
        <v>920.53812500000004</v>
      </c>
      <c r="E41" s="5">
        <f>B40+C41+D40</f>
        <v>7085.3881250000004</v>
      </c>
    </row>
    <row r="42" spans="1:5" ht="13.8" thickBot="1"/>
    <row r="43" spans="1:5" ht="17.399999999999999">
      <c r="A43" s="22" t="s">
        <v>14</v>
      </c>
      <c r="B43" s="10"/>
      <c r="C43" s="10"/>
      <c r="D43" s="10"/>
      <c r="E43" s="15"/>
    </row>
    <row r="44" spans="1:5" s="6" customFormat="1" ht="13.8" thickBot="1">
      <c r="A44" s="23" t="s">
        <v>3</v>
      </c>
      <c r="B44" s="12" t="s">
        <v>1</v>
      </c>
      <c r="C44" s="12" t="s">
        <v>4</v>
      </c>
      <c r="D44" s="12" t="s">
        <v>5</v>
      </c>
      <c r="E44" s="13" t="s">
        <v>6</v>
      </c>
    </row>
    <row r="45" spans="1:5" s="19" customFormat="1" ht="16.2" thickBot="1">
      <c r="A45" s="24">
        <v>3000000</v>
      </c>
      <c r="B45" s="17">
        <f>((A45-1000000)/1000)*3.18+5664.85</f>
        <v>12024.85</v>
      </c>
      <c r="C45" s="17">
        <f>B45*0.65</f>
        <v>7816.1525000000001</v>
      </c>
      <c r="D45" s="17">
        <f>((A45-2000000)*0.0003)+900</f>
        <v>1200</v>
      </c>
      <c r="E45" s="18">
        <f>B45+C45+D45</f>
        <v>21041.002500000002</v>
      </c>
    </row>
    <row r="46" spans="1:5">
      <c r="A46" s="21" t="s">
        <v>18</v>
      </c>
      <c r="B46" t="s">
        <v>19</v>
      </c>
      <c r="C46" s="2">
        <f>C45*0.25</f>
        <v>1954.038125</v>
      </c>
      <c r="E46" s="5">
        <f>B45+C46+D45</f>
        <v>15178.888125000001</v>
      </c>
    </row>
    <row r="47" spans="1:5" ht="13.8" thickBot="1"/>
    <row r="48" spans="1:5" ht="17.399999999999999">
      <c r="A48" s="22" t="s">
        <v>15</v>
      </c>
      <c r="B48" s="10"/>
      <c r="C48" s="10"/>
      <c r="D48" s="10"/>
      <c r="E48" s="15"/>
    </row>
    <row r="49" spans="1:5" s="6" customFormat="1" ht="13.8" thickBot="1">
      <c r="A49" s="23" t="s">
        <v>3</v>
      </c>
      <c r="B49" s="12" t="s">
        <v>1</v>
      </c>
      <c r="C49" s="12" t="s">
        <v>4</v>
      </c>
      <c r="D49" s="12" t="s">
        <v>5</v>
      </c>
      <c r="E49" s="13" t="s">
        <v>6</v>
      </c>
    </row>
    <row r="50" spans="1:5" s="19" customFormat="1" ht="16.2" thickBot="1">
      <c r="A50" s="24">
        <v>4000000</v>
      </c>
      <c r="B50" s="17">
        <f>((A50-1000000)/1000)*3.18+5664.85</f>
        <v>15204.85</v>
      </c>
      <c r="C50" s="17">
        <f>B50*0.65</f>
        <v>9883.1525000000001</v>
      </c>
      <c r="D50" s="17">
        <f>((A50-3000000)*0.0002)+1200</f>
        <v>1400</v>
      </c>
      <c r="E50" s="18">
        <f>B50+C50+D50</f>
        <v>26488.002500000002</v>
      </c>
    </row>
    <row r="51" spans="1:5">
      <c r="A51" s="21" t="s">
        <v>18</v>
      </c>
      <c r="B51" t="s">
        <v>19</v>
      </c>
      <c r="C51" s="2">
        <f>C50*0.25</f>
        <v>2470.788125</v>
      </c>
      <c r="E51" s="5">
        <f>B50+C51+D50</f>
        <v>19075.638125000001</v>
      </c>
    </row>
    <row r="52" spans="1:5" ht="13.8" thickBot="1">
      <c r="B52" s="2"/>
    </row>
    <row r="53" spans="1:5" ht="17.399999999999999">
      <c r="A53" s="22" t="s">
        <v>16</v>
      </c>
      <c r="B53" s="10"/>
      <c r="C53" s="10"/>
      <c r="D53" s="10"/>
      <c r="E53" s="15"/>
    </row>
    <row r="54" spans="1:5" s="6" customFormat="1" ht="13.8" thickBot="1">
      <c r="A54" s="23" t="s">
        <v>3</v>
      </c>
      <c r="B54" s="12" t="s">
        <v>1</v>
      </c>
      <c r="C54" s="12" t="s">
        <v>4</v>
      </c>
      <c r="D54" s="12" t="s">
        <v>5</v>
      </c>
      <c r="E54" s="13" t="s">
        <v>6</v>
      </c>
    </row>
    <row r="55" spans="1:5" s="19" customFormat="1" ht="16.2" thickBot="1">
      <c r="A55" s="24">
        <v>5000000</v>
      </c>
      <c r="B55" s="17">
        <f>((A55-1000000)/1000)*3.18+5664.85</f>
        <v>18384.849999999999</v>
      </c>
      <c r="C55" s="17">
        <f>B55*0.65</f>
        <v>11950.1525</v>
      </c>
      <c r="D55" s="17">
        <f>((A55-4000000)*0.0001)+1400</f>
        <v>1500</v>
      </c>
      <c r="E55" s="18">
        <f>B55+C55+D55</f>
        <v>31835.002499999999</v>
      </c>
    </row>
    <row r="56" spans="1:5">
      <c r="A56" s="21" t="s">
        <v>18</v>
      </c>
      <c r="B56" t="s">
        <v>19</v>
      </c>
      <c r="C56" s="2">
        <f>C55*0.25</f>
        <v>2987.538125</v>
      </c>
      <c r="E56" s="5">
        <f>B55+C56+D55</f>
        <v>22872.388124999998</v>
      </c>
    </row>
    <row r="57" spans="1:5" ht="13.8" thickBot="1"/>
    <row r="58" spans="1:5" ht="17.399999999999999">
      <c r="A58" s="22" t="s">
        <v>17</v>
      </c>
      <c r="B58" s="10"/>
      <c r="C58" s="10"/>
      <c r="D58" s="10"/>
      <c r="E58" s="15"/>
    </row>
    <row r="59" spans="1:5" s="6" customFormat="1" ht="13.8" thickBot="1">
      <c r="A59" s="23" t="s">
        <v>3</v>
      </c>
      <c r="B59" s="12" t="s">
        <v>1</v>
      </c>
      <c r="C59" s="12" t="s">
        <v>4</v>
      </c>
      <c r="D59" s="12" t="s">
        <v>5</v>
      </c>
      <c r="E59" s="13" t="s">
        <v>6</v>
      </c>
    </row>
    <row r="60" spans="1:5" s="19" customFormat="1" ht="16.2" thickBot="1">
      <c r="A60" s="24">
        <v>6000000</v>
      </c>
      <c r="B60" s="17">
        <f>((A60-1000000)/1000)*3.18+5664.85</f>
        <v>21564.85</v>
      </c>
      <c r="C60" s="17">
        <f>B60*0.65</f>
        <v>14017.1525</v>
      </c>
      <c r="D60" s="17">
        <f>((A60-5000000)*0.00005)+1500</f>
        <v>1550</v>
      </c>
      <c r="E60" s="18">
        <f>B60+C60+D60</f>
        <v>37132.002500000002</v>
      </c>
    </row>
    <row r="61" spans="1:5">
      <c r="A61" s="21" t="s">
        <v>18</v>
      </c>
      <c r="B61" t="s">
        <v>19</v>
      </c>
      <c r="C61" s="2">
        <f>C60*0.25</f>
        <v>3504.288125</v>
      </c>
      <c r="E61" s="5">
        <f>B60+C61+D60</f>
        <v>26619.138124999998</v>
      </c>
    </row>
    <row r="62" spans="1:5" ht="15.6" thickBot="1">
      <c r="C62" s="17"/>
    </row>
  </sheetData>
  <sheetProtection password="F0F3" sheet="1" objects="1" scenarios="1"/>
  <phoneticPr fontId="6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Rapids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rwhiting</dc:creator>
  <cp:lastModifiedBy>agroom</cp:lastModifiedBy>
  <cp:lastPrinted>2009-03-02T15:41:55Z</cp:lastPrinted>
  <dcterms:created xsi:type="dcterms:W3CDTF">2004-03-17T17:30:18Z</dcterms:created>
  <dcterms:modified xsi:type="dcterms:W3CDTF">2012-10-01T20:49:09Z</dcterms:modified>
</cp:coreProperties>
</file>